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farm.ro\Redirected\Users\claudia.matei\Documents\Bilanturi\2023\bilant 31.12.2023\Site 20.03.2024\"/>
    </mc:Choice>
  </mc:AlternateContent>
  <xr:revisionPtr revIDLastSave="0" documentId="13_ncr:1_{6C8FCBBD-24FC-4A84-9581-14594665DF4E}" xr6:coauthVersionLast="47" xr6:coauthVersionMax="47" xr10:uidLastSave="{00000000-0000-0000-0000-000000000000}"/>
  <bookViews>
    <workbookView xWindow="-110" yWindow="-110" windowWidth="38620" windowHeight="21220" activeTab="1" xr2:uid="{D642171E-7DAA-414A-84BA-25862136BA35}"/>
  </bookViews>
  <sheets>
    <sheet name="Rezultatul global 31-dec-2023" sheetId="1" r:id="rId1"/>
    <sheet name="Pozitia financiara 31-dec-2023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C21" i="2" s="1"/>
  <c r="C34" i="2" s="1"/>
  <c r="D13" i="2"/>
  <c r="C20" i="1"/>
  <c r="D18" i="1" l="1"/>
  <c r="D22" i="1" s="1"/>
  <c r="D26" i="1" s="1"/>
  <c r="D32" i="1" s="1"/>
  <c r="C47" i="2"/>
  <c r="C18" i="1"/>
  <c r="C22" i="1" s="1"/>
  <c r="C26" i="1" s="1"/>
  <c r="C32" i="1" s="1"/>
</calcChain>
</file>

<file path=xl/sharedStrings.xml><?xml version="1.0" encoding="utf-8"?>
<sst xmlns="http://schemas.openxmlformats.org/spreadsheetml/2006/main" count="62" uniqueCount="54">
  <si>
    <t xml:space="preserve"> BIOFARM S.A.</t>
  </si>
  <si>
    <t>Venituri din vanzari</t>
  </si>
  <si>
    <t>Alte venituri din exploatare</t>
  </si>
  <si>
    <t>Variatia stocurilor</t>
  </si>
  <si>
    <t>Materii prime si consumabile</t>
  </si>
  <si>
    <t>Cheltuieli de personal</t>
  </si>
  <si>
    <t>Amortizare</t>
  </si>
  <si>
    <t xml:space="preserve">Alte cheltuieli din exploatare </t>
  </si>
  <si>
    <t>Profit/ (Pierdere)  din exploatare</t>
  </si>
  <si>
    <t>Venituri / (costuri) financiare nete</t>
  </si>
  <si>
    <t>Profit/ (Pierdere) inainte de impozitare</t>
  </si>
  <si>
    <t>Cheltuieli cu impozite</t>
  </si>
  <si>
    <t>Profit / (Pierdere)</t>
  </si>
  <si>
    <t>Alte elemente ale rezultatului global</t>
  </si>
  <si>
    <t>Reevaluarea imobilizarilor corporale</t>
  </si>
  <si>
    <t>Impozit amanat aferent reevaluare</t>
  </si>
  <si>
    <t>Total rezultat global</t>
  </si>
  <si>
    <t>Active</t>
  </si>
  <si>
    <t>Imobilizari corporale</t>
  </si>
  <si>
    <t>Imobilizari imobiliare</t>
  </si>
  <si>
    <t>Imobilizari necorporale</t>
  </si>
  <si>
    <t>Alte active imobilizate</t>
  </si>
  <si>
    <t>Impozit amanat</t>
  </si>
  <si>
    <t>Active imobilizate</t>
  </si>
  <si>
    <t>Stocuri</t>
  </si>
  <si>
    <t>Creante comerciale si similare</t>
  </si>
  <si>
    <t>Numerar si echivalente numerar</t>
  </si>
  <si>
    <t>Active circulante</t>
  </si>
  <si>
    <t>TOTAL ACTIVE</t>
  </si>
  <si>
    <t>Datorii</t>
  </si>
  <si>
    <t>Datorii comerciale si similare</t>
  </si>
  <si>
    <t>Datorii curente</t>
  </si>
  <si>
    <t>Datorii pe termen lung</t>
  </si>
  <si>
    <t>TOTAL DATORII</t>
  </si>
  <si>
    <t>ACTIVE NETE</t>
  </si>
  <si>
    <t>Capital social si rezerve</t>
  </si>
  <si>
    <t>Capital social</t>
  </si>
  <si>
    <t>Actiuni proprii</t>
  </si>
  <si>
    <t>Prime legate de emiterea/rascumparare actiuni proprii</t>
  </si>
  <si>
    <t>Rezerve din reevaluare</t>
  </si>
  <si>
    <t>Rezerve</t>
  </si>
  <si>
    <t>Rezultat reportat</t>
  </si>
  <si>
    <t>Rezultat curent</t>
  </si>
  <si>
    <t>Repartizarea profitului</t>
  </si>
  <si>
    <t>TOTAL CAPITALURI</t>
  </si>
  <si>
    <t>-</t>
  </si>
  <si>
    <t>31 decembrie 22</t>
  </si>
  <si>
    <t>Situatia Rezultatului global la 31 decembrie 2023</t>
  </si>
  <si>
    <t xml:space="preserve"> </t>
  </si>
  <si>
    <t>31 decembrie 23</t>
  </si>
  <si>
    <t>Situatia pozitiei financiare la 31 decembrie 2023</t>
  </si>
  <si>
    <t>Depozite la termen</t>
  </si>
  <si>
    <t>Datorii contractuale</t>
  </si>
  <si>
    <t>Alte provizioane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</si>
</sst>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.0_-;\-* #,##0.0_-;_-* &quot;-&quot;??_-;_-@_-"/>
    <numFmt numFmtId="168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color rgb="FF002060"/>
      <name val="Verdana"/>
      <family val="2"/>
    </font>
    <font>
      <b/>
      <i/>
      <u/>
      <sz val="10"/>
      <color rgb="FF002060"/>
      <name val="Verdana"/>
      <family val="2"/>
    </font>
    <font>
      <b/>
      <sz val="10"/>
      <color rgb="FF002060"/>
      <name val="Verdana"/>
      <family val="2"/>
    </font>
    <font>
      <sz val="10"/>
      <color rgb="FF002060"/>
      <name val="Verdana"/>
      <family val="2"/>
    </font>
    <font>
      <sz val="10"/>
      <color theme="1"/>
      <name val="Verdana"/>
      <family val="2"/>
    </font>
    <font>
      <i/>
      <sz val="10"/>
      <color rgb="FF002060"/>
      <name val="Verdana"/>
      <family val="2"/>
    </font>
    <font>
      <b/>
      <u/>
      <sz val="10"/>
      <color rgb="FF000000"/>
      <name val="Verdana"/>
      <family val="2"/>
    </font>
    <font>
      <b/>
      <sz val="10"/>
      <color rgb="FF92D050"/>
      <name val="Verdana"/>
      <family val="2"/>
    </font>
    <font>
      <sz val="9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3" borderId="0" xfId="0" applyFont="1" applyFill="1"/>
    <xf numFmtId="0" fontId="0" fillId="2" borderId="0" xfId="0" applyFill="1"/>
    <xf numFmtId="0" fontId="3" fillId="3" borderId="0" xfId="0" applyFont="1" applyFill="1" applyAlignment="1">
      <alignment horizontal="justify"/>
    </xf>
    <xf numFmtId="0" fontId="4" fillId="3" borderId="0" xfId="0" applyFont="1" applyFill="1" applyAlignment="1">
      <alignment horizontal="justify"/>
    </xf>
    <xf numFmtId="43" fontId="5" fillId="3" borderId="0" xfId="0" applyNumberFormat="1" applyFont="1" applyFill="1"/>
    <xf numFmtId="43" fontId="5" fillId="3" borderId="0" xfId="1" applyNumberFormat="1" applyFont="1" applyFill="1"/>
    <xf numFmtId="165" fontId="0" fillId="2" borderId="0" xfId="0" applyNumberFormat="1" applyFill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1" applyNumberFormat="1" applyFont="1" applyFill="1" applyAlignment="1">
      <alignment horizontal="left"/>
    </xf>
    <xf numFmtId="164" fontId="0" fillId="2" borderId="0" xfId="1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165" fontId="9" fillId="2" borderId="0" xfId="0" applyNumberFormat="1" applyFont="1" applyFill="1" applyAlignment="1">
      <alignment horizontal="left"/>
    </xf>
    <xf numFmtId="0" fontId="10" fillId="3" borderId="0" xfId="0" applyFont="1" applyFill="1"/>
    <xf numFmtId="0" fontId="11" fillId="3" borderId="0" xfId="0" applyFont="1" applyFill="1"/>
    <xf numFmtId="0" fontId="10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left"/>
    </xf>
    <xf numFmtId="165" fontId="8" fillId="2" borderId="0" xfId="1" applyNumberFormat="1" applyFont="1" applyFill="1" applyAlignment="1">
      <alignment horizontal="left"/>
    </xf>
    <xf numFmtId="0" fontId="14" fillId="2" borderId="0" xfId="0" applyFont="1" applyFill="1"/>
    <xf numFmtId="0" fontId="10" fillId="3" borderId="0" xfId="0" applyFont="1" applyFill="1" applyAlignment="1">
      <alignment horizontal="left"/>
    </xf>
    <xf numFmtId="165" fontId="10" fillId="2" borderId="0" xfId="1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165" fontId="9" fillId="2" borderId="0" xfId="1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165" fontId="12" fillId="2" borderId="2" xfId="1" applyNumberFormat="1" applyFont="1" applyFill="1" applyBorder="1" applyAlignment="1">
      <alignment horizontal="left"/>
    </xf>
    <xf numFmtId="15" fontId="9" fillId="2" borderId="0" xfId="0" applyNumberFormat="1" applyFont="1" applyFill="1" applyAlignment="1">
      <alignment horizontal="right"/>
    </xf>
    <xf numFmtId="0" fontId="8" fillId="2" borderId="0" xfId="0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right"/>
    </xf>
    <xf numFmtId="165" fontId="8" fillId="3" borderId="0" xfId="1" applyNumberFormat="1" applyFont="1" applyFill="1" applyAlignment="1">
      <alignment horizontal="right"/>
    </xf>
    <xf numFmtId="167" fontId="14" fillId="2" borderId="0" xfId="1" applyNumberFormat="1" applyFont="1" applyFill="1" applyAlignment="1">
      <alignment horizontal="right"/>
    </xf>
    <xf numFmtId="0" fontId="15" fillId="3" borderId="0" xfId="0" applyFont="1" applyFill="1"/>
    <xf numFmtId="0" fontId="16" fillId="3" borderId="0" xfId="0" applyFont="1" applyFill="1"/>
    <xf numFmtId="14" fontId="17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0" fontId="12" fillId="3" borderId="0" xfId="0" applyFont="1" applyFill="1" applyAlignment="1">
      <alignment horizontal="justify" vertical="center"/>
    </xf>
    <xf numFmtId="165" fontId="8" fillId="2" borderId="0" xfId="1" applyNumberFormat="1" applyFont="1" applyFill="1" applyAlignment="1">
      <alignment horizontal="right"/>
    </xf>
    <xf numFmtId="0" fontId="13" fillId="3" borderId="0" xfId="0" applyFont="1" applyFill="1"/>
    <xf numFmtId="0" fontId="13" fillId="3" borderId="0" xfId="0" applyFont="1" applyFill="1" applyAlignment="1">
      <alignment wrapText="1"/>
    </xf>
    <xf numFmtId="165" fontId="9" fillId="2" borderId="0" xfId="1" applyNumberFormat="1" applyFont="1" applyFill="1" applyAlignment="1">
      <alignment horizontal="right"/>
    </xf>
    <xf numFmtId="0" fontId="10" fillId="3" borderId="1" xfId="0" applyFont="1" applyFill="1" applyBorder="1" applyAlignment="1">
      <alignment horizontal="justify" vertical="center"/>
    </xf>
    <xf numFmtId="165" fontId="10" fillId="2" borderId="1" xfId="1" applyNumberFormat="1" applyFont="1" applyFill="1" applyBorder="1" applyAlignment="1">
      <alignment horizontal="right"/>
    </xf>
    <xf numFmtId="165" fontId="14" fillId="2" borderId="0" xfId="0" applyNumberFormat="1" applyFont="1" applyFill="1"/>
    <xf numFmtId="0" fontId="13" fillId="3" borderId="0" xfId="0" applyFont="1" applyFill="1" applyAlignment="1">
      <alignment horizontal="justify" vertical="center"/>
    </xf>
    <xf numFmtId="9" fontId="8" fillId="2" borderId="0" xfId="2" applyFont="1" applyFill="1" applyAlignment="1">
      <alignment horizontal="right"/>
    </xf>
    <xf numFmtId="0" fontId="13" fillId="3" borderId="0" xfId="0" applyFont="1" applyFill="1" applyAlignment="1">
      <alignment horizontal="justify" vertical="center" wrapText="1"/>
    </xf>
    <xf numFmtId="166" fontId="8" fillId="2" borderId="0" xfId="2" applyNumberFormat="1" applyFont="1" applyFill="1" applyAlignment="1">
      <alignment horizontal="right"/>
    </xf>
    <xf numFmtId="0" fontId="8" fillId="3" borderId="0" xfId="0" applyFont="1" applyFill="1" applyAlignment="1">
      <alignment horizontal="justify" vertical="center"/>
    </xf>
    <xf numFmtId="0" fontId="9" fillId="3" borderId="0" xfId="0" applyFont="1" applyFill="1" applyAlignment="1">
      <alignment horizontal="justify" vertical="center"/>
    </xf>
    <xf numFmtId="0" fontId="9" fillId="3" borderId="0" xfId="0" applyFont="1" applyFill="1" applyAlignment="1">
      <alignment horizontal="justify"/>
    </xf>
    <xf numFmtId="0" fontId="8" fillId="3" borderId="0" xfId="0" applyFont="1" applyFill="1" applyAlignment="1">
      <alignment horizontal="justify"/>
    </xf>
    <xf numFmtId="165" fontId="8" fillId="2" borderId="0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right"/>
    </xf>
    <xf numFmtId="9" fontId="8" fillId="2" borderId="0" xfId="2" applyFont="1" applyFill="1" applyBorder="1" applyAlignment="1">
      <alignment horizontal="right"/>
    </xf>
    <xf numFmtId="166" fontId="8" fillId="2" borderId="0" xfId="2" applyNumberFormat="1" applyFont="1" applyFill="1" applyBorder="1" applyAlignment="1">
      <alignment horizontal="right"/>
    </xf>
    <xf numFmtId="168" fontId="8" fillId="2" borderId="0" xfId="1" applyNumberFormat="1" applyFont="1" applyFill="1" applyAlignment="1">
      <alignment horizontal="right"/>
    </xf>
    <xf numFmtId="165" fontId="18" fillId="0" borderId="0" xfId="1" applyNumberFormat="1" applyFont="1" applyBorder="1" applyAlignment="1">
      <alignment horizontal="right"/>
    </xf>
    <xf numFmtId="165" fontId="8" fillId="2" borderId="0" xfId="0" applyNumberFormat="1" applyFont="1" applyFill="1" applyAlignment="1">
      <alignment horizontal="left"/>
    </xf>
    <xf numFmtId="168" fontId="14" fillId="2" borderId="0" xfId="1" applyNumberFormat="1" applyFont="1" applyFill="1" applyAlignment="1">
      <alignment horizontal="right"/>
    </xf>
    <xf numFmtId="164" fontId="14" fillId="2" borderId="0" xfId="1" applyFont="1" applyFill="1" applyAlignment="1">
      <alignment horizontal="right"/>
    </xf>
  </cellXfs>
  <cellStyles count="4">
    <cellStyle name="Comma" xfId="1" builtinId="3"/>
    <cellStyle name="Comma 2 3 2" xfId="3" xr:uid="{4A321840-78E0-4E2E-8410-E52F39827A2E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iofarm.ro\Redirected\Users\claudia.matei\Documents\Bilanturi\2023\bilant%2031.12.2023\Pl%20IFRS%20Dec%202023@14.03.2024%20CF.xlsx" TargetMode="External"/><Relationship Id="rId1" Type="http://schemas.openxmlformats.org/officeDocument/2006/relationships/externalLinkPath" Target="/Users/claudia.matei/Documents/Bilanturi/2023/bilant%2031.12.2023/Pl%20IFRS%20Dec%202023@14.03.2024%20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fara GB"/>
      <sheetName val="PL Prezentare"/>
      <sheetName val="Actual&amp;Buget 2018-2017"/>
      <sheetName val="PL Forecast"/>
      <sheetName val="Bilant prezentare"/>
      <sheetName val="Balanta Dec23 per13"/>
      <sheetName val="Cash flow"/>
      <sheetName val="CPP Prezentare"/>
      <sheetName val="CPP IFRS "/>
      <sheetName val="Sheet4"/>
      <sheetName val="Impozit pe profit"/>
      <sheetName val="CPP IFRS Lunar"/>
      <sheetName val="Ajustari"/>
      <sheetName val="Buget 2023"/>
      <sheetName val="CPP analitic"/>
      <sheetName val="Buget 2022"/>
      <sheetName val=" CPP Bal "/>
      <sheetName val="Imob necorporale 12"/>
      <sheetName val="imob_nota 11 "/>
      <sheetName val="Bilant ifrs"/>
      <sheetName val="Bilant analitic"/>
      <sheetName val="Bal bil"/>
      <sheetName val="Sheet1"/>
      <sheetName val="Sheet2"/>
      <sheetName val="Fluxuri"/>
      <sheetName val="Sheet6"/>
      <sheetName val="Balanta 30.06.2022"/>
      <sheetName val="Note "/>
      <sheetName val="Indicatori"/>
      <sheetName val="Balanta 30.06.2021"/>
      <sheetName val="Capitaluri"/>
      <sheetName val="Sheet3"/>
      <sheetName val="Alte cheltuieli de exploatare"/>
      <sheetName val="Balanta Dec23"/>
      <sheetName val="Balanta Noi23"/>
      <sheetName val="Balanta Oct23"/>
      <sheetName val="Balanta Sept23"/>
      <sheetName val="Balanta Aug23"/>
      <sheetName val="Balanta Iulie23"/>
      <sheetName val="Balanta Iunie23"/>
      <sheetName val="Balanta Mai23"/>
      <sheetName val="Balanta Apr 23"/>
      <sheetName val="Balanta Mart 23"/>
      <sheetName val="Balanta Febr2023"/>
      <sheetName val="Balanta Ian2023"/>
      <sheetName val="Balanta Dec 2022 per 13"/>
      <sheetName val="Balanta Dec 2022"/>
      <sheetName val="Balanta Noi 2022"/>
      <sheetName val="Balanta Oct 2022"/>
      <sheetName val="Balanta Sept 2022"/>
      <sheetName val="Balanta Aug 2022"/>
      <sheetName val="Balanta Iul 2022"/>
      <sheetName val="Balanta Iun 2022"/>
      <sheetName val="Balanta Mai 2022"/>
      <sheetName val="Balanta Apr 2022"/>
      <sheetName val="Balanta Mart 2022"/>
      <sheetName val="Balanta Febr 2022"/>
      <sheetName val="Balanta Ian 2022"/>
      <sheetName val="Repartizare profit"/>
      <sheetName val="Balanta Dec 2021 per 13"/>
      <sheetName val="Balanta Dec 2021"/>
      <sheetName val="Balanta Noi 2021"/>
      <sheetName val="Bal Oct 2021"/>
      <sheetName val="Bal Sept 2021"/>
      <sheetName val="Bal Aug 2021"/>
      <sheetName val="Bal Iul 2021"/>
      <sheetName val="Bal Iun 2021"/>
      <sheetName val="Bal Mai 2021"/>
      <sheetName val="Bal Apr 2021"/>
      <sheetName val="Bal Mart 2021"/>
      <sheetName val="Bal Febr 2021"/>
      <sheetName val="Bal Ian 2021"/>
      <sheetName val="Balanta 30.09.2016"/>
      <sheetName val="Reclasificari BDO"/>
      <sheetName val="Balanta 30.09.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C18">
            <v>389267.58999999997</v>
          </cell>
          <cell r="D18">
            <v>441401.99</v>
          </cell>
          <cell r="E18">
            <v>599529.53</v>
          </cell>
          <cell r="F18">
            <v>593250.74</v>
          </cell>
          <cell r="G18">
            <v>592550.72</v>
          </cell>
          <cell r="H18">
            <v>561618.78</v>
          </cell>
          <cell r="I18">
            <v>641557.94999999995</v>
          </cell>
          <cell r="J18">
            <v>687791.59</v>
          </cell>
          <cell r="K18">
            <v>594990.03</v>
          </cell>
          <cell r="L18">
            <v>601170.84</v>
          </cell>
          <cell r="M18">
            <v>617658.12000000011</v>
          </cell>
          <cell r="N18">
            <v>560984.78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762-6F7D-4A88-B15A-F3CE854EE341}">
  <dimension ref="B2:H44"/>
  <sheetViews>
    <sheetView workbookViewId="0">
      <selection activeCell="C9" sqref="C9:C32"/>
    </sheetView>
  </sheetViews>
  <sheetFormatPr defaultColWidth="8.7265625" defaultRowHeight="14.5" x14ac:dyDescent="0.35"/>
  <cols>
    <col min="1" max="1" width="8.7265625" style="2"/>
    <col min="2" max="2" width="43.7265625" style="2" customWidth="1"/>
    <col min="3" max="3" width="20.26953125" style="2" customWidth="1"/>
    <col min="4" max="4" width="18.81640625" style="2" customWidth="1"/>
    <col min="5" max="5" width="13.1796875" style="2" customWidth="1"/>
    <col min="6" max="6" width="25.26953125" style="2" customWidth="1"/>
    <col min="7" max="16384" width="8.7265625" style="2"/>
  </cols>
  <sheetData>
    <row r="2" spans="2:7" x14ac:dyDescent="0.35">
      <c r="B2" s="14"/>
      <c r="C2" s="14"/>
      <c r="D2" s="14"/>
      <c r="E2" s="25"/>
    </row>
    <row r="3" spans="2:7" x14ac:dyDescent="0.35">
      <c r="B3" s="18" t="s">
        <v>0</v>
      </c>
      <c r="C3" s="14"/>
      <c r="D3" s="14"/>
      <c r="E3" s="25"/>
    </row>
    <row r="4" spans="2:7" x14ac:dyDescent="0.35">
      <c r="B4" s="15"/>
      <c r="C4" s="14"/>
      <c r="D4" s="14"/>
      <c r="E4" s="25"/>
    </row>
    <row r="5" spans="2:7" x14ac:dyDescent="0.35">
      <c r="B5" s="15"/>
      <c r="C5" s="14"/>
      <c r="D5" s="14"/>
      <c r="E5" s="25"/>
    </row>
    <row r="6" spans="2:7" x14ac:dyDescent="0.35">
      <c r="B6" s="19" t="s">
        <v>47</v>
      </c>
      <c r="C6" s="38"/>
      <c r="D6" s="14"/>
      <c r="E6" s="25"/>
    </row>
    <row r="7" spans="2:7" x14ac:dyDescent="0.35">
      <c r="B7" s="39"/>
      <c r="C7" s="40"/>
      <c r="D7" s="41"/>
      <c r="E7" s="25"/>
    </row>
    <row r="8" spans="2:7" x14ac:dyDescent="0.35">
      <c r="B8" s="42"/>
      <c r="C8" s="22" t="s">
        <v>49</v>
      </c>
      <c r="D8" s="22" t="s">
        <v>46</v>
      </c>
      <c r="E8" s="25"/>
      <c r="F8" s="22"/>
    </row>
    <row r="9" spans="2:7" x14ac:dyDescent="0.35">
      <c r="B9" s="23" t="s">
        <v>1</v>
      </c>
      <c r="C9" s="63">
        <v>280288774.97000003</v>
      </c>
      <c r="D9" s="63">
        <v>276982691.93000001</v>
      </c>
      <c r="E9" s="25"/>
      <c r="F9" s="58"/>
      <c r="G9" s="7"/>
    </row>
    <row r="10" spans="2:7" x14ac:dyDescent="0.35">
      <c r="B10" s="23" t="s">
        <v>2</v>
      </c>
      <c r="C10" s="43">
        <v>793820.79</v>
      </c>
      <c r="D10" s="43">
        <v>327461.74</v>
      </c>
      <c r="E10" s="25"/>
      <c r="F10" s="58"/>
      <c r="G10" s="7"/>
    </row>
    <row r="11" spans="2:7" x14ac:dyDescent="0.35">
      <c r="B11" s="23" t="s">
        <v>3</v>
      </c>
      <c r="C11" s="43">
        <v>798285.98000000056</v>
      </c>
      <c r="D11" s="43">
        <v>7690697.0083694924</v>
      </c>
      <c r="E11" s="25"/>
      <c r="F11" s="58"/>
      <c r="G11" s="7"/>
    </row>
    <row r="12" spans="2:7" x14ac:dyDescent="0.35">
      <c r="B12" s="23"/>
      <c r="E12" s="25"/>
      <c r="F12" s="58"/>
      <c r="G12" s="7"/>
    </row>
    <row r="13" spans="2:7" x14ac:dyDescent="0.35">
      <c r="B13" s="23" t="s">
        <v>4</v>
      </c>
      <c r="C13" s="43">
        <v>-48627428.189999998</v>
      </c>
      <c r="D13" s="43">
        <v>-51283170.730000004</v>
      </c>
      <c r="E13" s="25"/>
      <c r="F13" s="58"/>
      <c r="G13" s="7"/>
    </row>
    <row r="14" spans="2:7" x14ac:dyDescent="0.35">
      <c r="B14" s="23" t="s">
        <v>5</v>
      </c>
      <c r="C14" s="43">
        <v>-52807548</v>
      </c>
      <c r="D14" s="43">
        <v>-47796973.369999997</v>
      </c>
      <c r="E14" s="25"/>
      <c r="F14" s="58"/>
      <c r="G14" s="7"/>
    </row>
    <row r="15" spans="2:7" x14ac:dyDescent="0.35">
      <c r="B15" s="23" t="s">
        <v>6</v>
      </c>
      <c r="C15" s="43">
        <v>-14518395.259999998</v>
      </c>
      <c r="D15" s="43">
        <v>-13507049.180000002</v>
      </c>
      <c r="E15" s="25"/>
      <c r="F15" s="58"/>
      <c r="G15" s="7"/>
    </row>
    <row r="16" spans="2:7" x14ac:dyDescent="0.35">
      <c r="B16" s="44" t="s">
        <v>7</v>
      </c>
      <c r="C16" s="43">
        <v>-89097965.430000007</v>
      </c>
      <c r="D16" s="43">
        <v>-94671619.849999994</v>
      </c>
      <c r="E16" s="25"/>
      <c r="F16" s="58"/>
      <c r="G16" s="7"/>
    </row>
    <row r="17" spans="2:7" x14ac:dyDescent="0.35">
      <c r="B17" s="45"/>
      <c r="C17" s="46"/>
      <c r="D17" s="46"/>
      <c r="E17" s="25"/>
      <c r="F17" s="59"/>
      <c r="G17" s="7"/>
    </row>
    <row r="18" spans="2:7" ht="15" thickBot="1" x14ac:dyDescent="0.4">
      <c r="B18" s="47" t="s">
        <v>8</v>
      </c>
      <c r="C18" s="48">
        <f>SUM(C9:C16)</f>
        <v>76829544.860000074</v>
      </c>
      <c r="D18" s="48">
        <f>SUM(D9:D16)</f>
        <v>77742037.548369497</v>
      </c>
      <c r="E18" s="49"/>
      <c r="F18" s="60"/>
      <c r="G18" s="7"/>
    </row>
    <row r="19" spans="2:7" x14ac:dyDescent="0.35">
      <c r="B19" s="50"/>
      <c r="C19" s="51"/>
      <c r="D19" s="51"/>
      <c r="E19" s="25"/>
      <c r="F19" s="61"/>
      <c r="G19" s="7"/>
    </row>
    <row r="20" spans="2:7" x14ac:dyDescent="0.35">
      <c r="B20" s="50" t="s">
        <v>9</v>
      </c>
      <c r="C20" s="64">
        <f>SUM('[1]CPP IFRS Lunar'!C18:N18)</f>
        <v>6881772.6600000001</v>
      </c>
      <c r="D20" s="43">
        <v>3138272.1800000006</v>
      </c>
      <c r="E20" s="25"/>
      <c r="F20" s="58"/>
      <c r="G20" s="7"/>
    </row>
    <row r="21" spans="2:7" ht="11.5" customHeight="1" x14ac:dyDescent="0.35">
      <c r="B21" s="52"/>
      <c r="C21" s="43"/>
      <c r="D21" s="43"/>
      <c r="E21" s="25"/>
      <c r="F21" s="58"/>
      <c r="G21" s="7"/>
    </row>
    <row r="22" spans="2:7" ht="15" thickBot="1" x14ac:dyDescent="0.4">
      <c r="B22" s="47" t="s">
        <v>10</v>
      </c>
      <c r="C22" s="48">
        <f>C18+C20</f>
        <v>83711317.52000007</v>
      </c>
      <c r="D22" s="48">
        <f>D18+D20</f>
        <v>80880309.728369504</v>
      </c>
      <c r="E22" s="25"/>
      <c r="F22" s="60"/>
      <c r="G22" s="7"/>
    </row>
    <row r="23" spans="2:7" x14ac:dyDescent="0.35">
      <c r="B23" s="42"/>
      <c r="C23" s="46"/>
      <c r="D23" s="46"/>
      <c r="E23" s="25"/>
      <c r="F23" s="59"/>
      <c r="G23" s="7"/>
    </row>
    <row r="24" spans="2:7" x14ac:dyDescent="0.35">
      <c r="B24" s="50" t="s">
        <v>11</v>
      </c>
      <c r="C24" s="43">
        <v>-6698419.5700000003</v>
      </c>
      <c r="D24" s="43">
        <v>-9963047.5999999996</v>
      </c>
      <c r="E24" s="25"/>
      <c r="F24" s="58"/>
      <c r="G24" s="7"/>
    </row>
    <row r="25" spans="2:7" x14ac:dyDescent="0.35">
      <c r="B25" s="50"/>
      <c r="C25" s="53"/>
      <c r="D25" s="53"/>
      <c r="E25" s="25"/>
      <c r="F25" s="62"/>
      <c r="G25" s="7"/>
    </row>
    <row r="26" spans="2:7" ht="15" thickBot="1" x14ac:dyDescent="0.4">
      <c r="B26" s="47" t="s">
        <v>12</v>
      </c>
      <c r="C26" s="48">
        <f>C22+C24</f>
        <v>77012897.950000077</v>
      </c>
      <c r="D26" s="48">
        <f>D22+D24</f>
        <v>70917262.12836951</v>
      </c>
      <c r="E26" s="25"/>
      <c r="F26" s="60"/>
      <c r="G26" s="7"/>
    </row>
    <row r="27" spans="2:7" x14ac:dyDescent="0.35">
      <c r="B27" s="54"/>
      <c r="C27" s="51"/>
      <c r="D27" s="51"/>
      <c r="E27" s="25"/>
      <c r="F27" s="61"/>
      <c r="G27" s="7"/>
    </row>
    <row r="28" spans="2:7" x14ac:dyDescent="0.35">
      <c r="B28" s="55" t="s">
        <v>13</v>
      </c>
      <c r="C28" s="43"/>
      <c r="D28" s="43"/>
      <c r="E28" s="25"/>
      <c r="F28" s="58"/>
      <c r="G28" s="7"/>
    </row>
    <row r="29" spans="2:7" x14ac:dyDescent="0.35">
      <c r="B29" s="54" t="s">
        <v>14</v>
      </c>
      <c r="C29" s="43">
        <v>8219060</v>
      </c>
      <c r="D29" s="43" t="s">
        <v>45</v>
      </c>
      <c r="E29" s="25"/>
      <c r="F29" s="58"/>
      <c r="G29" s="7"/>
    </row>
    <row r="30" spans="2:7" x14ac:dyDescent="0.35">
      <c r="B30" s="54" t="s">
        <v>15</v>
      </c>
      <c r="C30" s="43">
        <v>-1315143</v>
      </c>
      <c r="D30" s="43" t="s">
        <v>45</v>
      </c>
      <c r="E30" s="25"/>
      <c r="F30" s="58"/>
      <c r="G30" s="7"/>
    </row>
    <row r="31" spans="2:7" x14ac:dyDescent="0.35">
      <c r="B31" s="54"/>
      <c r="C31" s="46"/>
      <c r="D31" s="46"/>
      <c r="E31" s="25"/>
      <c r="F31" s="58"/>
      <c r="G31" s="7"/>
    </row>
    <row r="32" spans="2:7" ht="15" thickBot="1" x14ac:dyDescent="0.4">
      <c r="B32" s="47" t="s">
        <v>16</v>
      </c>
      <c r="C32" s="48">
        <f>SUM(C26:C30)</f>
        <v>83916814.950000077</v>
      </c>
      <c r="D32" s="48">
        <f>D26</f>
        <v>70917262.12836951</v>
      </c>
      <c r="E32" s="25"/>
      <c r="F32" s="59"/>
      <c r="G32" s="7"/>
    </row>
    <row r="33" spans="2:8" x14ac:dyDescent="0.35">
      <c r="B33" s="57"/>
      <c r="C33" s="46"/>
      <c r="D33" s="43"/>
      <c r="E33" s="25"/>
      <c r="G33" s="7"/>
    </row>
    <row r="34" spans="2:8" x14ac:dyDescent="0.35">
      <c r="B34" s="56"/>
      <c r="C34" s="46"/>
      <c r="D34" s="43"/>
      <c r="E34" s="25"/>
      <c r="G34" s="7"/>
    </row>
    <row r="35" spans="2:8" ht="15.5" x14ac:dyDescent="0.35">
      <c r="B35" s="3"/>
      <c r="C35" s="9"/>
      <c r="D35" s="9"/>
      <c r="G35" s="7"/>
    </row>
    <row r="36" spans="2:8" ht="15.5" x14ac:dyDescent="0.35">
      <c r="B36" s="3"/>
      <c r="C36" s="9"/>
      <c r="D36" s="8"/>
      <c r="G36" s="7"/>
    </row>
    <row r="37" spans="2:8" x14ac:dyDescent="0.35">
      <c r="B37" s="1"/>
      <c r="C37" s="5"/>
      <c r="D37" s="1"/>
    </row>
    <row r="38" spans="2:8" x14ac:dyDescent="0.35">
      <c r="B38" s="4"/>
      <c r="C38" s="1"/>
      <c r="D38" s="1"/>
    </row>
    <row r="39" spans="2:8" x14ac:dyDescent="0.35">
      <c r="B39" s="1"/>
      <c r="C39" s="1"/>
      <c r="D39" s="1"/>
    </row>
    <row r="40" spans="2:8" x14ac:dyDescent="0.35">
      <c r="B40" s="1"/>
      <c r="C40" s="6"/>
      <c r="D40" s="1"/>
    </row>
    <row r="41" spans="2:8" x14ac:dyDescent="0.35">
      <c r="B41" s="1"/>
    </row>
    <row r="42" spans="2:8" x14ac:dyDescent="0.35">
      <c r="B42" s="1"/>
      <c r="H42" s="2" t="s">
        <v>48</v>
      </c>
    </row>
    <row r="43" spans="2:8" x14ac:dyDescent="0.35">
      <c r="B43" s="1"/>
    </row>
    <row r="44" spans="2:8" x14ac:dyDescent="0.35">
      <c r="B4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D02D-630C-4F35-B427-EDCAC89362B1}">
  <dimension ref="B2:L48"/>
  <sheetViews>
    <sheetView tabSelected="1" workbookViewId="0">
      <selection activeCell="I33" sqref="I33"/>
    </sheetView>
  </sheetViews>
  <sheetFormatPr defaultColWidth="8.7265625" defaultRowHeight="14.5" x14ac:dyDescent="0.35"/>
  <cols>
    <col min="1" max="1" width="8.7265625" style="2"/>
    <col min="2" max="2" width="51.7265625" style="2" customWidth="1"/>
    <col min="3" max="3" width="21.08984375" style="2" customWidth="1"/>
    <col min="4" max="4" width="20.1796875" style="2" customWidth="1"/>
    <col min="5" max="6" width="8.7265625" style="2"/>
    <col min="7" max="7" width="12" style="2" bestFit="1" customWidth="1"/>
    <col min="8" max="8" width="15.54296875" style="2" customWidth="1"/>
    <col min="9" max="9" width="14.7265625" style="2" customWidth="1"/>
    <col min="10" max="10" width="8.7265625" style="2"/>
    <col min="11" max="11" width="14.26953125" style="2" bestFit="1" customWidth="1"/>
    <col min="12" max="12" width="15.26953125" style="2" bestFit="1" customWidth="1"/>
    <col min="13" max="16384" width="8.7265625" style="2"/>
  </cols>
  <sheetData>
    <row r="2" spans="2:9" x14ac:dyDescent="0.35">
      <c r="B2" s="18" t="s">
        <v>0</v>
      </c>
      <c r="C2" s="14"/>
      <c r="D2" s="14"/>
    </row>
    <row r="3" spans="2:9" x14ac:dyDescent="0.35">
      <c r="B3" s="15"/>
      <c r="C3" s="14"/>
      <c r="D3" s="14"/>
    </row>
    <row r="4" spans="2:9" x14ac:dyDescent="0.35">
      <c r="B4" s="19" t="s">
        <v>50</v>
      </c>
      <c r="C4" s="20"/>
      <c r="D4" s="20"/>
    </row>
    <row r="5" spans="2:9" ht="11.5" customHeight="1" x14ac:dyDescent="0.35">
      <c r="B5" s="19"/>
      <c r="C5" s="14"/>
      <c r="D5" s="14"/>
    </row>
    <row r="6" spans="2:9" ht="12" customHeight="1" x14ac:dyDescent="0.35">
      <c r="B6" s="16"/>
      <c r="C6" s="14"/>
      <c r="D6" s="14"/>
    </row>
    <row r="7" spans="2:9" ht="15.5" x14ac:dyDescent="0.35">
      <c r="B7" s="21" t="s">
        <v>17</v>
      </c>
      <c r="C7" s="22" t="s">
        <v>49</v>
      </c>
      <c r="D7" s="22" t="s">
        <v>46</v>
      </c>
      <c r="I7" s="10"/>
    </row>
    <row r="8" spans="2:9" ht="15.5" x14ac:dyDescent="0.35">
      <c r="B8" s="23" t="s">
        <v>18</v>
      </c>
      <c r="C8" s="24">
        <v>193716330.03000006</v>
      </c>
      <c r="D8" s="24">
        <v>170930851.18999994</v>
      </c>
      <c r="I8" s="10"/>
    </row>
    <row r="9" spans="2:9" ht="15.5" x14ac:dyDescent="0.35">
      <c r="B9" s="23" t="s">
        <v>19</v>
      </c>
      <c r="C9" s="24">
        <v>12161653</v>
      </c>
      <c r="D9" s="24">
        <v>11780863</v>
      </c>
      <c r="I9" s="10"/>
    </row>
    <row r="10" spans="2:9" ht="15.5" x14ac:dyDescent="0.35">
      <c r="B10" s="23" t="s">
        <v>20</v>
      </c>
      <c r="C10" s="24">
        <v>771808.98999999976</v>
      </c>
      <c r="D10" s="24">
        <v>63957.810000000056</v>
      </c>
      <c r="I10" s="10"/>
    </row>
    <row r="11" spans="2:9" ht="15.5" x14ac:dyDescent="0.35">
      <c r="B11" s="23" t="s">
        <v>21</v>
      </c>
      <c r="C11" s="24">
        <v>9095.41</v>
      </c>
      <c r="D11" s="24">
        <v>9095.41</v>
      </c>
      <c r="I11" s="10"/>
    </row>
    <row r="12" spans="2:9" ht="15.5" x14ac:dyDescent="0.35">
      <c r="B12" s="23" t="s">
        <v>22</v>
      </c>
      <c r="C12" s="65">
        <v>12005121</v>
      </c>
      <c r="D12" s="24">
        <v>9771214.0600000005</v>
      </c>
      <c r="I12" s="10"/>
    </row>
    <row r="13" spans="2:9" ht="15.5" x14ac:dyDescent="0.35">
      <c r="B13" s="23" t="s">
        <v>23</v>
      </c>
      <c r="C13" s="17">
        <f>SUM(C8:C12)</f>
        <v>218664008.43000007</v>
      </c>
      <c r="D13" s="17">
        <f>SUM(D8:D12)</f>
        <v>192555981.46999994</v>
      </c>
      <c r="I13" s="11"/>
    </row>
    <row r="14" spans="2:9" x14ac:dyDescent="0.35">
      <c r="B14" s="23"/>
      <c r="D14" s="25"/>
    </row>
    <row r="15" spans="2:9" x14ac:dyDescent="0.35">
      <c r="B15" s="23" t="s">
        <v>24</v>
      </c>
      <c r="C15" s="24">
        <v>57953908.970000006</v>
      </c>
      <c r="D15" s="24">
        <v>56654482.25999999</v>
      </c>
    </row>
    <row r="16" spans="2:9" x14ac:dyDescent="0.35">
      <c r="B16" s="23" t="s">
        <v>25</v>
      </c>
      <c r="C16" s="24">
        <v>105535504.76000002</v>
      </c>
      <c r="D16" s="24">
        <v>134611743.49999991</v>
      </c>
    </row>
    <row r="17" spans="2:9" x14ac:dyDescent="0.35">
      <c r="B17" s="23" t="s">
        <v>51</v>
      </c>
      <c r="C17" s="24">
        <v>91000000</v>
      </c>
      <c r="D17" s="24">
        <v>0</v>
      </c>
    </row>
    <row r="18" spans="2:9" x14ac:dyDescent="0.35">
      <c r="B18" s="23" t="s">
        <v>26</v>
      </c>
      <c r="C18" s="24">
        <v>20660189.920000017</v>
      </c>
      <c r="D18" s="24">
        <v>82713880.059999973</v>
      </c>
    </row>
    <row r="19" spans="2:9" x14ac:dyDescent="0.35">
      <c r="B19" s="23" t="s">
        <v>27</v>
      </c>
      <c r="C19" s="17">
        <v>275149603.65000004</v>
      </c>
      <c r="D19" s="17">
        <v>273980105.81999987</v>
      </c>
    </row>
    <row r="20" spans="2:9" x14ac:dyDescent="0.35">
      <c r="B20" s="23"/>
      <c r="C20" s="25"/>
      <c r="D20" s="25"/>
    </row>
    <row r="21" spans="2:9" x14ac:dyDescent="0.35">
      <c r="B21" s="26" t="s">
        <v>28</v>
      </c>
      <c r="C21" s="27">
        <f>C13+C19</f>
        <v>493813612.0800001</v>
      </c>
      <c r="D21" s="27">
        <v>466536086.78999984</v>
      </c>
    </row>
    <row r="22" spans="2:9" x14ac:dyDescent="0.35">
      <c r="B22" s="23"/>
      <c r="C22" s="28"/>
      <c r="D22" s="28"/>
    </row>
    <row r="23" spans="2:9" x14ac:dyDescent="0.35">
      <c r="B23" s="21" t="s">
        <v>29</v>
      </c>
      <c r="C23" s="24"/>
      <c r="D23" s="24"/>
    </row>
    <row r="24" spans="2:9" ht="15.5" x14ac:dyDescent="0.35">
      <c r="B24" s="23" t="s">
        <v>30</v>
      </c>
      <c r="C24" s="24">
        <v>55943923.610000007</v>
      </c>
      <c r="D24" s="24">
        <v>65185430.129999988</v>
      </c>
      <c r="I24" s="10"/>
    </row>
    <row r="25" spans="2:9" ht="15.5" x14ac:dyDescent="0.35">
      <c r="B25" s="23" t="s">
        <v>52</v>
      </c>
      <c r="C25" s="24">
        <v>21261</v>
      </c>
      <c r="D25" s="24">
        <v>15953772.869999999</v>
      </c>
      <c r="I25" s="10"/>
    </row>
    <row r="26" spans="2:9" ht="15.5" x14ac:dyDescent="0.35">
      <c r="B26" s="23" t="s">
        <v>53</v>
      </c>
      <c r="C26" s="24">
        <v>2537951.27</v>
      </c>
      <c r="D26" s="24">
        <v>4506192.03</v>
      </c>
      <c r="I26" s="10"/>
    </row>
    <row r="27" spans="2:9" ht="15.5" x14ac:dyDescent="0.35">
      <c r="B27" s="21" t="s">
        <v>31</v>
      </c>
      <c r="C27" s="29">
        <v>58503136.38000001</v>
      </c>
      <c r="D27" s="29">
        <v>85645395.029999986</v>
      </c>
      <c r="I27" s="12"/>
    </row>
    <row r="28" spans="2:9" x14ac:dyDescent="0.35">
      <c r="B28" s="23"/>
      <c r="C28" s="25"/>
      <c r="D28" s="25"/>
    </row>
    <row r="29" spans="2:9" x14ac:dyDescent="0.35">
      <c r="B29" s="23" t="s">
        <v>32</v>
      </c>
      <c r="C29" s="24">
        <v>899350</v>
      </c>
      <c r="D29" s="24">
        <v>648323</v>
      </c>
    </row>
    <row r="30" spans="2:9" x14ac:dyDescent="0.35">
      <c r="B30" s="21" t="s">
        <v>32</v>
      </c>
      <c r="C30" s="29">
        <v>899350</v>
      </c>
      <c r="D30" s="29">
        <v>648323</v>
      </c>
    </row>
    <row r="31" spans="2:9" x14ac:dyDescent="0.35">
      <c r="B31" s="23"/>
      <c r="C31" s="24"/>
      <c r="D31" s="24"/>
    </row>
    <row r="32" spans="2:9" x14ac:dyDescent="0.35">
      <c r="B32" s="26" t="s">
        <v>33</v>
      </c>
      <c r="C32" s="27">
        <v>59402486.38000001</v>
      </c>
      <c r="D32" s="27">
        <v>86480516.029999986</v>
      </c>
      <c r="G32" s="7"/>
      <c r="H32" s="7"/>
    </row>
    <row r="33" spans="2:12" x14ac:dyDescent="0.35">
      <c r="B33" s="23"/>
      <c r="C33" s="24"/>
      <c r="D33" s="24"/>
    </row>
    <row r="34" spans="2:12" ht="15" thickBot="1" x14ac:dyDescent="0.4">
      <c r="B34" s="30" t="s">
        <v>34</v>
      </c>
      <c r="C34" s="31">
        <f>C21-C32</f>
        <v>434411125.70000011</v>
      </c>
      <c r="D34" s="31">
        <v>380055570.75999987</v>
      </c>
    </row>
    <row r="35" spans="2:12" ht="15" thickTop="1" x14ac:dyDescent="0.35">
      <c r="B35" s="23"/>
      <c r="C35" s="17"/>
      <c r="D35" s="17"/>
    </row>
    <row r="36" spans="2:12" x14ac:dyDescent="0.35">
      <c r="B36" s="21" t="s">
        <v>35</v>
      </c>
      <c r="C36" s="22" t="s">
        <v>49</v>
      </c>
      <c r="D36" s="32" t="s">
        <v>46</v>
      </c>
    </row>
    <row r="37" spans="2:12" x14ac:dyDescent="0.35">
      <c r="B37" s="23"/>
      <c r="C37" s="33"/>
      <c r="D37" s="33"/>
    </row>
    <row r="38" spans="2:12" x14ac:dyDescent="0.35">
      <c r="B38" s="23" t="s">
        <v>36</v>
      </c>
      <c r="C38" s="34">
        <v>98537535</v>
      </c>
      <c r="D38" s="34">
        <v>98537535</v>
      </c>
      <c r="L38" s="13"/>
    </row>
    <row r="39" spans="2:12" x14ac:dyDescent="0.35">
      <c r="B39" s="23" t="s">
        <v>37</v>
      </c>
      <c r="C39" s="34">
        <v>-812.69</v>
      </c>
      <c r="D39" s="34">
        <v>-812.69</v>
      </c>
      <c r="L39" s="13"/>
    </row>
    <row r="40" spans="2:12" x14ac:dyDescent="0.35">
      <c r="B40" s="23" t="s">
        <v>38</v>
      </c>
      <c r="C40" s="34">
        <v>-173153.99</v>
      </c>
      <c r="D40" s="34">
        <v>-173153.99</v>
      </c>
      <c r="L40" s="13"/>
    </row>
    <row r="41" spans="2:12" x14ac:dyDescent="0.35">
      <c r="B41" s="23" t="s">
        <v>39</v>
      </c>
      <c r="C41" s="34">
        <v>10622424</v>
      </c>
      <c r="D41" s="34">
        <v>3718506.82</v>
      </c>
      <c r="L41" s="13"/>
    </row>
    <row r="42" spans="2:12" x14ac:dyDescent="0.35">
      <c r="B42" s="23" t="s">
        <v>40</v>
      </c>
      <c r="C42" s="35">
        <v>23350438.020000003</v>
      </c>
      <c r="D42" s="34">
        <v>23350438.020000003</v>
      </c>
      <c r="L42" s="13"/>
    </row>
    <row r="43" spans="2:12" x14ac:dyDescent="0.35">
      <c r="B43" s="23" t="s">
        <v>41</v>
      </c>
      <c r="C43" s="36">
        <v>225061798</v>
      </c>
      <c r="D43" s="35">
        <v>183705796.24000001</v>
      </c>
      <c r="L43" s="13"/>
    </row>
    <row r="44" spans="2:12" x14ac:dyDescent="0.35">
      <c r="B44" s="23" t="s">
        <v>42</v>
      </c>
      <c r="C44" s="66">
        <v>77012897.950000003</v>
      </c>
      <c r="D44" s="36">
        <v>70917261.629999995</v>
      </c>
      <c r="L44" s="13"/>
    </row>
    <row r="45" spans="2:12" x14ac:dyDescent="0.35">
      <c r="B45" s="23" t="s">
        <v>43</v>
      </c>
      <c r="C45" s="67">
        <v>0</v>
      </c>
      <c r="D45" s="37" t="s">
        <v>45</v>
      </c>
      <c r="L45" s="13"/>
    </row>
    <row r="46" spans="2:12" x14ac:dyDescent="0.35">
      <c r="B46" s="23"/>
      <c r="D46" s="25"/>
    </row>
    <row r="47" spans="2:12" ht="15" thickBot="1" x14ac:dyDescent="0.4">
      <c r="B47" s="30" t="s">
        <v>44</v>
      </c>
      <c r="C47" s="31">
        <f>SUM(C38:C45)</f>
        <v>434411126.29000002</v>
      </c>
      <c r="D47" s="31">
        <v>380055571.02999997</v>
      </c>
    </row>
    <row r="48" spans="2:12" ht="15" thickTop="1" x14ac:dyDescent="0.35">
      <c r="B48" s="1"/>
      <c r="D4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Rezultatul global 31-dec-2023</vt:lpstr>
      <vt:lpstr>Pozitia financiara 31-dec-2023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Matei MMC. Monica Claudia</dc:creator>
  <cp:lastModifiedBy>Matei Claudia</cp:lastModifiedBy>
  <dcterms:created xsi:type="dcterms:W3CDTF">2019-09-12T07:49:59Z</dcterms:created>
  <dcterms:modified xsi:type="dcterms:W3CDTF">2024-06-06T12:43:44Z</dcterms:modified>
</cp:coreProperties>
</file>